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3715" windowHeight="13095"/>
  </bookViews>
  <sheets>
    <sheet name="Tabelle1" sheetId="1" r:id="rId1"/>
    <sheet name="Tabelle2" sheetId="2" r:id="rId2"/>
    <sheet name="Tabelle3" sheetId="3" r:id="rId3"/>
  </sheets>
  <definedNames>
    <definedName name="_xlnm.Print_Area" localSheetId="0">Tabelle1!$B$3:$I$35</definedName>
    <definedName name="solver_adj" localSheetId="0" hidden="1">Tabelle1!$C$25</definedName>
    <definedName name="solver_cvg" localSheetId="0" hidden="1">0.0001</definedName>
    <definedName name="solver_drv" localSheetId="0" hidden="1">1</definedName>
    <definedName name="solver_eng" localSheetId="0" hidden="1">1</definedName>
    <definedName name="solver_est" localSheetId="0" hidden="1">1</definedName>
    <definedName name="solver_itr" localSheetId="0" hidden="1">2147483647</definedName>
    <definedName name="solver_mip" localSheetId="0" hidden="1">2147483647</definedName>
    <definedName name="solver_mni" localSheetId="0" hidden="1">30</definedName>
    <definedName name="solver_mrt" localSheetId="0" hidden="1">0.075</definedName>
    <definedName name="solver_msl" localSheetId="0" hidden="1">2</definedName>
    <definedName name="solver_neg" localSheetId="0" hidden="1">1</definedName>
    <definedName name="solver_nod" localSheetId="0" hidden="1">2147483647</definedName>
    <definedName name="solver_num" localSheetId="0" hidden="1">0</definedName>
    <definedName name="solver_nwt" localSheetId="0" hidden="1">1</definedName>
    <definedName name="solver_opt" localSheetId="0" hidden="1">Tabelle1!$F$24</definedName>
    <definedName name="solver_pre" localSheetId="0" hidden="1">0.000001</definedName>
    <definedName name="solver_rbv" localSheetId="0" hidden="1">1</definedName>
    <definedName name="solver_rlx" localSheetId="0" hidden="1">2</definedName>
    <definedName name="solver_rsd" localSheetId="0" hidden="1">0</definedName>
    <definedName name="solver_scl" localSheetId="0" hidden="1">1</definedName>
    <definedName name="solver_sho" localSheetId="0" hidden="1">2</definedName>
    <definedName name="solver_ssz" localSheetId="0" hidden="1">100</definedName>
    <definedName name="solver_tim" localSheetId="0" hidden="1">2147483647</definedName>
    <definedName name="solver_tol" localSheetId="0" hidden="1">0.01</definedName>
    <definedName name="solver_typ" localSheetId="0" hidden="1">3</definedName>
    <definedName name="solver_val" localSheetId="0" hidden="1">1051</definedName>
    <definedName name="solver_ver" localSheetId="0" hidden="1">3</definedName>
  </definedNames>
  <calcPr calcId="145621"/>
</workbook>
</file>

<file path=xl/calcChain.xml><?xml version="1.0" encoding="utf-8"?>
<calcChain xmlns="http://schemas.openxmlformats.org/spreadsheetml/2006/main">
  <c r="H34" i="1" l="1"/>
  <c r="H35" i="1" l="1"/>
  <c r="H33" i="1"/>
  <c r="H28" i="1"/>
  <c r="H23" i="1"/>
  <c r="H20" i="1"/>
  <c r="H19" i="1"/>
  <c r="H18" i="1"/>
  <c r="H17" i="1"/>
  <c r="H16" i="1"/>
  <c r="H15" i="1"/>
  <c r="H14" i="1"/>
  <c r="H11" i="1"/>
  <c r="H10" i="1"/>
</calcChain>
</file>

<file path=xl/sharedStrings.xml><?xml version="1.0" encoding="utf-8"?>
<sst xmlns="http://schemas.openxmlformats.org/spreadsheetml/2006/main" count="46" uniqueCount="37">
  <si>
    <t>Variable Kosten Entsorgung</t>
  </si>
  <si>
    <t>Kosten BE-Behälter</t>
  </si>
  <si>
    <t>A.2 Tabelle 14</t>
  </si>
  <si>
    <t>Quelle</t>
  </si>
  <si>
    <t>2011-ABN</t>
  </si>
  <si>
    <t>2.1 Tabelle 1</t>
  </si>
  <si>
    <t>Kosten (Mio. CHF)</t>
  </si>
  <si>
    <t>Zeitangabe</t>
  </si>
  <si>
    <t>A.3 Tabelle 17</t>
  </si>
  <si>
    <t>Transportkosten BE KKW-&gt;ZZL</t>
  </si>
  <si>
    <t>A.4 Tabelle 20</t>
  </si>
  <si>
    <t>Zentrale Abfallbehandlung und Zwischenlager, Betrieb</t>
  </si>
  <si>
    <t>Nach ABN</t>
  </si>
  <si>
    <t>A.7 Tabelle 29</t>
  </si>
  <si>
    <t>Kosten geologische Tiefenlagerung SMA, Variable Kosten</t>
  </si>
  <si>
    <t>Kosten geologische Tiefenlagerung LMA/HAA, Variable Kosten</t>
  </si>
  <si>
    <t>A.8 Tabelle 32</t>
  </si>
  <si>
    <t>A.9 Tabelle 35</t>
  </si>
  <si>
    <t>Kosten Verpackungsanlage BE und HAA, Variable Kosten</t>
  </si>
  <si>
    <t>Basis Jahre</t>
  </si>
  <si>
    <t>Kosten geologische Tiefnlagerung LMA, Variable Kosten</t>
  </si>
  <si>
    <t>A.10 Tabelle 38</t>
  </si>
  <si>
    <t>Kosten TLB-Reinigung, Variable Kosten</t>
  </si>
  <si>
    <t>A.11 Tabelle 39</t>
  </si>
  <si>
    <t>Total berücksichtigte variable Kosten pro Jahr</t>
  </si>
  <si>
    <r>
      <t xml:space="preserve">Berücksichtigung </t>
    </r>
    <r>
      <rPr>
        <i/>
        <sz val="11"/>
        <color theme="1"/>
        <rFont val="Calibri"/>
        <family val="2"/>
        <scheme val="minor"/>
      </rPr>
      <t>"Unsicherheiten der Kostensteigerungen aufgrund von neuen technischen, planerischen und regulatorischen Anforderungen mittels eines pauschalen Sicherheitszuschlags von 30%"</t>
    </r>
  </si>
  <si>
    <t>http://www.bfe.admin.ch/energie/00588/00589/00644/index.html?lang=de&amp;msg-id=49938</t>
  </si>
  <si>
    <t>Einsparungen vorzeitige Stillegung 2014 vs. 2019</t>
  </si>
  <si>
    <t>Quelle: Kostenstudie 2011 (KS11)
Schätzung der Entsorgungskosten der
Schweizer Kernkraftwerke, swissnuclear</t>
  </si>
  <si>
    <t>http://www.bfe.admin.ch/php/modules/publikationen/stream.php?extlang=de&amp;name=de_852885772.pdf</t>
  </si>
  <si>
    <t>Definition: Annahme Ausserbetriebnahme (ABN) KKM</t>
  </si>
  <si>
    <t>Total berücksichtigte* variable Kosten pro Jahr, ohne Kostensteigerungen</t>
  </si>
  <si>
    <t xml:space="preserve">*Es wurden nur die grössten variablen Kostenpositionen berücksichtigt. Weil nur 22 statt 30 Jahre mit der im Jahr 1992 erhöhten Leistung gefahren werden, sinkt auch die mittlere thermische Leistung, welche den Kostenverteilschlüssel der fixen Kosten bestimmt. Auch hier sind Millioneneinsparungen abzusehen. </t>
  </si>
  <si>
    <t>Revision der Stilllegungs- und Entsorgungsfondsverordnung</t>
  </si>
  <si>
    <t>Kosten pro Jahr (Mio. CHF)</t>
  </si>
  <si>
    <t>Rp/kWh</t>
  </si>
  <si>
    <t>Total berücksichtigte variable Kosten pro Kilowattstunde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</si>
</sst>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 #,##0.00_ ;_ * \-#,##0.00_ ;_ * &quot;-&quot;??_ ;_ @_ "/>
    <numFmt numFmtId="164" formatCode="_ * #,##0.0_ ;_ * \-#,##0.0_ ;_ * &quot;-&quot;??_ ;_ @_ "/>
    <numFmt numFmtId="165" formatCode="_ * #,##0_ ;_ * \-#,##0_ ;_ * &quot;-&quot;??_ ;_ @_ "/>
    <numFmt numFmtId="166" formatCode="_ * #,##0_ ;_ * \-#,##0_ ;_ * &quot;-&quot;?_ ;_ @_ "/>
    <numFmt numFmtId="167" formatCode="_ * #,##0.000_ ;_ * \-#,##0.000_ ;_ * &quot;-&quot;??_ ;_ @_ "/>
  </numFmts>
  <fonts count="4"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4">
    <xf numFmtId="0" fontId="0" fillId="0" borderId="0" xfId="0"/>
    <xf numFmtId="43" fontId="0" fillId="0" borderId="0" xfId="1" applyFont="1"/>
    <xf numFmtId="9" fontId="0" fillId="0" borderId="0" xfId="0" applyNumberFormat="1"/>
    <xf numFmtId="0" fontId="2" fillId="0" borderId="0" xfId="0" applyFont="1"/>
    <xf numFmtId="3" fontId="0" fillId="0" borderId="0" xfId="0" applyNumberFormat="1"/>
    <xf numFmtId="164" fontId="0" fillId="0" borderId="0" xfId="1" applyNumberFormat="1" applyFont="1"/>
    <xf numFmtId="165" fontId="0" fillId="0" borderId="0" xfId="1" applyNumberFormat="1" applyFont="1"/>
    <xf numFmtId="166" fontId="0" fillId="0" borderId="0" xfId="0" applyNumberFormat="1"/>
    <xf numFmtId="10" fontId="0" fillId="0" borderId="0" xfId="2" applyNumberFormat="1" applyFont="1"/>
    <xf numFmtId="43" fontId="0" fillId="0" borderId="0" xfId="0" applyNumberFormat="1"/>
    <xf numFmtId="43" fontId="2" fillId="0" borderId="0" xfId="0" applyNumberFormat="1" applyFont="1"/>
    <xf numFmtId="0" fontId="0" fillId="0" borderId="0" xfId="0" applyAlignment="1">
      <alignment wrapText="1"/>
    </xf>
    <xf numFmtId="0" fontId="2" fillId="0" borderId="0" xfId="0" applyFont="1" applyAlignment="1">
      <alignment wrapText="1"/>
    </xf>
    <xf numFmtId="167" fontId="2" fillId="0" borderId="0" xfId="0" applyNumberFormat="1" applyFont="1"/>
  </cellXfs>
  <cellStyles count="3">
    <cellStyle name="Komma" xfId="1" builtinId="3"/>
    <cellStyle name="Prozent" xfId="2"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I35"/>
  <sheetViews>
    <sheetView tabSelected="1" workbookViewId="0">
      <selection activeCell="B3" sqref="B3:I35"/>
    </sheetView>
  </sheetViews>
  <sheetFormatPr baseColWidth="10" defaultRowHeight="15" x14ac:dyDescent="0.25"/>
  <cols>
    <col min="2" max="2" width="57.28515625" bestFit="1" customWidth="1"/>
    <col min="3" max="3" width="13.28515625" bestFit="1" customWidth="1"/>
    <col min="7" max="7" width="7.5703125" customWidth="1"/>
    <col min="8" max="8" width="14.5703125" bestFit="1" customWidth="1"/>
    <col min="9" max="9" width="15.85546875" bestFit="1" customWidth="1"/>
  </cols>
  <sheetData>
    <row r="3" spans="2:9" ht="45" x14ac:dyDescent="0.25">
      <c r="B3" s="12" t="s">
        <v>28</v>
      </c>
    </row>
    <row r="4" spans="2:9" x14ac:dyDescent="0.25">
      <c r="B4" t="s">
        <v>29</v>
      </c>
    </row>
    <row r="8" spans="2:9" x14ac:dyDescent="0.25">
      <c r="B8" s="3" t="s">
        <v>0</v>
      </c>
      <c r="C8" s="3" t="s">
        <v>3</v>
      </c>
      <c r="D8" s="3" t="s">
        <v>7</v>
      </c>
      <c r="E8" s="3" t="s">
        <v>19</v>
      </c>
      <c r="F8" s="3" t="s">
        <v>6</v>
      </c>
      <c r="G8" s="3"/>
      <c r="H8" s="3" t="s">
        <v>34</v>
      </c>
      <c r="I8" s="3"/>
    </row>
    <row r="9" spans="2:9" x14ac:dyDescent="0.25">
      <c r="B9" t="s">
        <v>30</v>
      </c>
      <c r="C9" t="s">
        <v>5</v>
      </c>
      <c r="D9">
        <v>2022</v>
      </c>
    </row>
    <row r="10" spans="2:9" x14ac:dyDescent="0.25">
      <c r="B10" t="s">
        <v>1</v>
      </c>
      <c r="C10" t="s">
        <v>2</v>
      </c>
      <c r="D10" t="s">
        <v>4</v>
      </c>
      <c r="E10">
        <v>11</v>
      </c>
      <c r="F10" s="1">
        <v>28.28</v>
      </c>
      <c r="H10" s="1">
        <f>F10/E10</f>
        <v>2.5709090909090908</v>
      </c>
    </row>
    <row r="11" spans="2:9" x14ac:dyDescent="0.25">
      <c r="B11" t="s">
        <v>9</v>
      </c>
      <c r="C11" t="s">
        <v>8</v>
      </c>
      <c r="D11" t="s">
        <v>4</v>
      </c>
      <c r="E11">
        <v>11</v>
      </c>
      <c r="F11">
        <v>8.99</v>
      </c>
      <c r="H11" s="1">
        <f t="shared" ref="H11:H20" si="0">F11/E11</f>
        <v>0.81727272727272726</v>
      </c>
    </row>
    <row r="12" spans="2:9" x14ac:dyDescent="0.25">
      <c r="H12" s="1"/>
    </row>
    <row r="14" spans="2:9" x14ac:dyDescent="0.25">
      <c r="B14" t="s">
        <v>11</v>
      </c>
      <c r="C14" t="s">
        <v>10</v>
      </c>
      <c r="D14" t="s">
        <v>4</v>
      </c>
      <c r="E14">
        <v>11</v>
      </c>
      <c r="F14">
        <v>48.72</v>
      </c>
      <c r="G14" s="2"/>
      <c r="H14" s="1">
        <f t="shared" si="0"/>
        <v>4.4290909090909087</v>
      </c>
    </row>
    <row r="15" spans="2:9" x14ac:dyDescent="0.25">
      <c r="B15" t="s">
        <v>11</v>
      </c>
      <c r="C15" t="s">
        <v>10</v>
      </c>
      <c r="D15" t="s">
        <v>12</v>
      </c>
      <c r="E15">
        <v>50</v>
      </c>
      <c r="F15">
        <v>117.86</v>
      </c>
      <c r="H15" s="1">
        <f t="shared" si="0"/>
        <v>2.3572000000000002</v>
      </c>
    </row>
    <row r="16" spans="2:9" x14ac:dyDescent="0.25">
      <c r="B16" t="s">
        <v>14</v>
      </c>
      <c r="C16" t="s">
        <v>13</v>
      </c>
      <c r="D16" t="s">
        <v>12</v>
      </c>
      <c r="E16">
        <v>50</v>
      </c>
      <c r="F16">
        <v>24.52</v>
      </c>
      <c r="H16" s="1">
        <f t="shared" si="0"/>
        <v>0.4904</v>
      </c>
    </row>
    <row r="17" spans="2:8" x14ac:dyDescent="0.25">
      <c r="B17" t="s">
        <v>15</v>
      </c>
      <c r="C17" t="s">
        <v>16</v>
      </c>
      <c r="D17" t="s">
        <v>12</v>
      </c>
      <c r="E17">
        <v>50</v>
      </c>
      <c r="F17">
        <v>32.18</v>
      </c>
      <c r="H17" s="1">
        <f t="shared" si="0"/>
        <v>0.64359999999999995</v>
      </c>
    </row>
    <row r="18" spans="2:8" x14ac:dyDescent="0.25">
      <c r="B18" t="s">
        <v>18</v>
      </c>
      <c r="C18" t="s">
        <v>17</v>
      </c>
      <c r="D18" t="s">
        <v>12</v>
      </c>
      <c r="E18">
        <v>50</v>
      </c>
      <c r="F18">
        <v>36.99</v>
      </c>
      <c r="H18" s="1">
        <f t="shared" si="0"/>
        <v>0.73980000000000001</v>
      </c>
    </row>
    <row r="19" spans="2:8" x14ac:dyDescent="0.25">
      <c r="B19" t="s">
        <v>20</v>
      </c>
      <c r="C19" t="s">
        <v>21</v>
      </c>
      <c r="D19" t="s">
        <v>12</v>
      </c>
      <c r="E19">
        <v>50</v>
      </c>
      <c r="F19">
        <v>1.23</v>
      </c>
      <c r="H19" s="1">
        <f t="shared" si="0"/>
        <v>2.46E-2</v>
      </c>
    </row>
    <row r="20" spans="2:8" x14ac:dyDescent="0.25">
      <c r="B20" t="s">
        <v>22</v>
      </c>
      <c r="C20" t="s">
        <v>23</v>
      </c>
      <c r="D20" t="s">
        <v>12</v>
      </c>
      <c r="E20">
        <v>50</v>
      </c>
      <c r="F20">
        <v>9.51</v>
      </c>
      <c r="H20" s="1">
        <f t="shared" si="0"/>
        <v>0.19020000000000001</v>
      </c>
    </row>
    <row r="23" spans="2:8" x14ac:dyDescent="0.25">
      <c r="B23" s="3" t="s">
        <v>31</v>
      </c>
      <c r="C23" s="3"/>
      <c r="D23" s="3"/>
      <c r="E23" s="3"/>
      <c r="F23" s="3"/>
      <c r="G23" s="3"/>
      <c r="H23" s="10">
        <f>SUM(H10:H20)</f>
        <v>12.263072727272727</v>
      </c>
    </row>
    <row r="24" spans="2:8" x14ac:dyDescent="0.25">
      <c r="C24" s="4"/>
    </row>
    <row r="25" spans="2:8" ht="90" x14ac:dyDescent="0.25">
      <c r="B25" s="11" t="s">
        <v>32</v>
      </c>
      <c r="C25" s="6"/>
    </row>
    <row r="26" spans="2:8" x14ac:dyDescent="0.25">
      <c r="B26" s="11"/>
      <c r="C26" s="6"/>
    </row>
    <row r="27" spans="2:8" x14ac:dyDescent="0.25">
      <c r="B27" s="3" t="s">
        <v>33</v>
      </c>
      <c r="C27" s="7"/>
    </row>
    <row r="28" spans="2:8" ht="60" x14ac:dyDescent="0.25">
      <c r="B28" s="11" t="s">
        <v>25</v>
      </c>
      <c r="C28" s="5"/>
      <c r="H28" s="9">
        <f>0.3*H23</f>
        <v>3.6789218181818177</v>
      </c>
    </row>
    <row r="30" spans="2:8" x14ac:dyDescent="0.25">
      <c r="B30" t="s">
        <v>26</v>
      </c>
      <c r="C30" s="8"/>
    </row>
    <row r="33" spans="2:9" x14ac:dyDescent="0.25">
      <c r="B33" s="3" t="s">
        <v>24</v>
      </c>
      <c r="C33" s="3"/>
      <c r="D33" s="3"/>
      <c r="E33" s="3"/>
      <c r="F33" s="3"/>
      <c r="G33" s="3"/>
      <c r="H33" s="10">
        <f>SUM(H23:H28)</f>
        <v>15.941994545454545</v>
      </c>
    </row>
    <row r="34" spans="2:9" x14ac:dyDescent="0.25">
      <c r="B34" s="3" t="s">
        <v>36</v>
      </c>
      <c r="H34" s="13">
        <f>100*H33/3000</f>
        <v>0.53139981818181814</v>
      </c>
      <c r="I34" t="s">
        <v>35</v>
      </c>
    </row>
    <row r="35" spans="2:9" x14ac:dyDescent="0.25">
      <c r="B35" s="3" t="s">
        <v>27</v>
      </c>
      <c r="C35" s="3"/>
      <c r="D35" s="3"/>
      <c r="E35" s="3"/>
      <c r="F35" s="3"/>
      <c r="G35" s="3"/>
      <c r="H35" s="10">
        <f>5*H33</f>
        <v>79.709972727272728</v>
      </c>
    </row>
  </sheetData>
  <pageMargins left="0.25" right="0.25" top="0.75" bottom="0.75" header="0.3" footer="0.3"/>
  <pageSetup paperSize="9" scale="7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Tabelle1!Druckbereich</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Markus Kühni</dc:creator>
  <cp:lastModifiedBy>Markus Kühni</cp:lastModifiedBy>
  <cp:lastPrinted>2014-05-02T16:53:38Z</cp:lastPrinted>
  <dcterms:created xsi:type="dcterms:W3CDTF">2014-04-23T07:45:03Z</dcterms:created>
  <dcterms:modified xsi:type="dcterms:W3CDTF">2014-05-02T16:53:55Z</dcterms:modified>
</cp:coreProperties>
</file>